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2" windowWidth="15300" windowHeight="8736"/>
  </bookViews>
  <sheets>
    <sheet name="Chi tiet BC" sheetId="1" r:id="rId1"/>
  </sheets>
  <externalReferences>
    <externalReference r:id="rId2"/>
  </externalReferences>
  <definedNames>
    <definedName name="_xlnm.Print_Titles" localSheetId="0">'Chi tiet BC'!$6:$6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D69" i="1" l="1"/>
  <c r="E64" i="1"/>
  <c r="D59" i="1"/>
  <c r="D56" i="1"/>
  <c r="E54" i="1"/>
  <c r="E53" i="1"/>
  <c r="E52" i="1"/>
  <c r="E51" i="1"/>
  <c r="E50" i="1"/>
  <c r="E49" i="1"/>
  <c r="E48" i="1"/>
  <c r="E46" i="1"/>
  <c r="E45" i="1"/>
  <c r="E44" i="1"/>
  <c r="E43" i="1"/>
  <c r="E22" i="1"/>
  <c r="D13" i="1"/>
  <c r="D8" i="1"/>
  <c r="A4" i="1"/>
</calcChain>
</file>

<file path=xl/sharedStrings.xml><?xml version="1.0" encoding="utf-8"?>
<sst xmlns="http://schemas.openxmlformats.org/spreadsheetml/2006/main" count="75" uniqueCount="69">
  <si>
    <t>Quỹ Vì cuộc sống tươi đẹp</t>
  </si>
  <si>
    <t>BÁO CÁO CHI TIẾT THU, CHI QUỸ</t>
  </si>
  <si>
    <t>Ngày</t>
  </si>
  <si>
    <t>Nội dung</t>
  </si>
  <si>
    <t>Thu</t>
  </si>
  <si>
    <t>Chi</t>
  </si>
  <si>
    <t>I.</t>
  </si>
  <si>
    <t xml:space="preserve">Dư quỹ kỳ trước chuyển sang </t>
  </si>
  <si>
    <t>1.</t>
  </si>
  <si>
    <t>Dư hoạt động quỹ</t>
  </si>
  <si>
    <t>2.</t>
  </si>
  <si>
    <t xml:space="preserve">Dư quản lý quỹ </t>
  </si>
  <si>
    <t>II.</t>
  </si>
  <si>
    <t>THU CHI HOẠT ĐỘNG QUỸ</t>
  </si>
  <si>
    <t>TỔNG THU TỪ SÁNG LẬP VIÊN</t>
  </si>
  <si>
    <t>TỔNG THU TÀI TRỢ</t>
  </si>
  <si>
    <t>Nhân viên công ty BHNT Dai-ichi ủng hộ qua công ty BHNT Dai-ichi VN</t>
  </si>
  <si>
    <t>Nhân viên công ty Quản lý Quỹ DFVN ủng hộ qua công ty BHNT Dai-ichi VN</t>
  </si>
  <si>
    <t>Công ty BHNT Dai ichi Việt Nam ủng hộ</t>
  </si>
  <si>
    <t>Thu ủng hộ tại các văn phòng của công ty BHNT Dai ichi Viet Nam</t>
  </si>
  <si>
    <t>Đội ngũ tư vấn tài chính ủng hộ qua công ty BHNT Dai-ichi VN</t>
  </si>
  <si>
    <t>Thu ủng hộ qua Cty Dai-ichi</t>
  </si>
  <si>
    <t>DLVN ủng hộ chương trình nước sạch trường học</t>
  </si>
  <si>
    <t>3.</t>
  </si>
  <si>
    <t>TỔNG CHI</t>
  </si>
  <si>
    <t xml:space="preserve">Chi phí cứu trợ vùng lũ 2017 tại tỉnh Bình Định </t>
  </si>
  <si>
    <t>Chi phí hỗ trợ người nghèo Quận Phú Nhuận</t>
  </si>
  <si>
    <t xml:space="preserve">Hỗ trợ khắc phục hậu quả thiên tai Trường mầm non Quảng Lộc </t>
  </si>
  <si>
    <t xml:space="preserve">Hỗ trợ khắc phục hậu quả thiên tai Trường mầm non Quảng Thuận </t>
  </si>
  <si>
    <t xml:space="preserve">Hỗ trợ khắc phục hậu quả thiên tai Trường mầm non Hóa Sơn </t>
  </si>
  <si>
    <t xml:space="preserve">Chi phí chương trình Hiến máu nhân đạo 2017 </t>
  </si>
  <si>
    <t>Hỗ trợ khắc phục hậu quả thiên tai Trường mầm non Đồng Lâm,Quãng Bình</t>
  </si>
  <si>
    <t>Hỗ trợ khắc phục hậu quả thiên tai Trường mầm non Ba Đồn,Quãng Bình</t>
  </si>
  <si>
    <t>Ấn phẩm cổ động, chi phí in ấn, trang trí, sắp đặt địa điểm chương trình hiến máu nhân đạo tại HO</t>
  </si>
  <si>
    <t>Hỗ trợ khắc phục hậu quả thiên tai xã Phước Thuận, Bình Định</t>
  </si>
  <si>
    <t>Hỗ trợ khắc phục hậu quả thiên tai xã Phước Sơn, Bình Định</t>
  </si>
  <si>
    <t>Hỗ trợ khắc phục hậu quả thiên tai huyện Bình Sơn, Quãng Ngãi</t>
  </si>
  <si>
    <t>Hỗ trợ khắc phục hậu quả thiên tai huyện Mộ Đức, Quãng Ngãi</t>
  </si>
  <si>
    <t>Chi phí thực hiện chương trình hiến máu nhân đạo (HO: trà đường, sữa, nước)</t>
  </si>
  <si>
    <t>Chi phí thực hiện chương trình hiến máu nhân đạo (HO: thuê xe vận chuyển)</t>
  </si>
  <si>
    <t>Chi phí thực hiện chương trình hiến máu nhân đạo (HO: in tờ rơi)</t>
  </si>
  <si>
    <t>Băng cổ động hiến máu nhân đạo</t>
  </si>
  <si>
    <t>Tài trợ chương trình đem ánh sáng cho người nghèo 2017</t>
  </si>
  <si>
    <t>Chi phí thực hiện chương trình hiến máu nhân đạo (HO: âm thanh, múa cổ động)</t>
  </si>
  <si>
    <t>Tài trợ 50 áo gió + balô Trường PTDT BT Tiểu học Phìn Hồ (Điện Biên)</t>
  </si>
  <si>
    <t>Tài trợ 100 áo gió + balô Trường PTDT BT Tiểu học Trần Văn Thọ (Điện Biên)</t>
  </si>
  <si>
    <t>Tài trợ 50 áo gió + balô Trường PTDT BT THCS Ta Ma (Điện Biên)</t>
  </si>
  <si>
    <t>Tài trợ 200 áo gió + balô Trường Tiểu học và THCS Đưng K'Nớ (Lâm Đồng)</t>
  </si>
  <si>
    <t>Chi phí thực hiện chương trình hiến máu nhân đạo (HO: thức ăn nhẹ)</t>
  </si>
  <si>
    <t>Tài trợ 150 áo gió + balô Trường Tiểu học số 2 thị trấn Vân Canh (Bình Định)</t>
  </si>
  <si>
    <t>Tài trợ 100 áo gió + balô Trường Tiểu học Chu Văn An (An Giang)</t>
  </si>
  <si>
    <t>Tài trợ 75 áo gió + balô Trường Tiểu học Năm Căn (Cà Mau)</t>
  </si>
  <si>
    <t>Tài trợ 75 áo gió + balô Trường Tiểu học Phú Tân (Cà Mau)</t>
  </si>
  <si>
    <t>Tài trợ 220 áo gió + balô Trường Tiểu học Hòa Cư (Lạng Sơn)</t>
  </si>
  <si>
    <t>Tài trợ 50 áo gió + balô Trường Tiểu Thị trấn Cao Lộc (Lạng Sơn)</t>
  </si>
  <si>
    <t>Tài trợ 50 áo gió + balô Trường tiểu học Phan Chu Trinh (An Giang)</t>
  </si>
  <si>
    <t>4.</t>
  </si>
  <si>
    <t>KINH PHÍ CHUYỂN SANG KỲ SAU ĐỂ THỰC HIỆN TIẾP (I.1+1+2-3)</t>
  </si>
  <si>
    <t>III.</t>
  </si>
  <si>
    <t>THU CHI QUẢN LÝ QUỸ</t>
  </si>
  <si>
    <t>TỔNG THU QUẢN LÝ QUỸ</t>
  </si>
  <si>
    <t>Thu lãi tiền gởi 01/2017</t>
  </si>
  <si>
    <t>Thu lãi tiền gởi 02/2017</t>
  </si>
  <si>
    <t>Thu lãi tiền gởi 03/2017</t>
  </si>
  <si>
    <t>TỔNG CHI QUẢN LÝ QUỸ</t>
  </si>
  <si>
    <t>Chi quản lý khác trong 01/2017</t>
  </si>
  <si>
    <t>Chi quản lý khác trong 02/2017</t>
  </si>
  <si>
    <t>Chi quản lý khác trong 03/2017</t>
  </si>
  <si>
    <t>KINH PHÍ CHUYỂN SANG KỲ SAU ĐỂ THỰC HIỆN TIẾP (I.2+1-2)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</si>
</sst>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i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i/>
      <sz val="10"/>
      <color theme="1"/>
      <name val="Times New Roman"/>
      <family val="1"/>
      <charset val="163"/>
    </font>
    <font>
      <sz val="10"/>
      <name val="VNI-Times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1" fillId="0" borderId="0" applyFont="0" applyFill="0" applyBorder="0" applyAlignment="0" applyProtection="0"/>
  </cellStyleXfs>
  <cellXfs count="71">
    <xf numFmtId="0" fontId="0" fillId="0" borderId="0" xfId="0"/>
    <xf numFmtId="14" fontId="2" fillId="0" borderId="0" xfId="0" applyNumberFormat="1" applyFont="1"/>
    <xf numFmtId="0" fontId="3" fillId="0" borderId="0" xfId="0" applyFont="1"/>
    <xf numFmtId="14" fontId="2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14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14" fontId="3" fillId="0" borderId="0" xfId="0" applyNumberFormat="1" applyFont="1"/>
    <xf numFmtId="14" fontId="6" fillId="0" borderId="1" xfId="0" applyNumberFormat="1" applyFon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 wrapText="1"/>
    </xf>
    <xf numFmtId="14" fontId="6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14" fontId="6" fillId="0" borderId="4" xfId="0" applyNumberFormat="1" applyFont="1" applyBorder="1" applyAlignment="1">
      <alignment horizontal="center" vertical="top" wrapText="1"/>
    </xf>
    <xf numFmtId="14" fontId="6" fillId="0" borderId="5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14" fontId="6" fillId="0" borderId="7" xfId="0" applyNumberFormat="1" applyFont="1" applyBorder="1" applyAlignment="1">
      <alignment horizontal="center" vertical="top" wrapText="1"/>
    </xf>
    <xf numFmtId="14" fontId="6" fillId="0" borderId="8" xfId="0" applyNumberFormat="1" applyFont="1" applyBorder="1" applyAlignment="1">
      <alignment horizontal="left" wrapText="1"/>
    </xf>
    <xf numFmtId="14" fontId="6" fillId="0" borderId="9" xfId="0" applyNumberFormat="1" applyFont="1" applyBorder="1" applyAlignment="1">
      <alignment horizontal="left" wrapText="1"/>
    </xf>
    <xf numFmtId="164" fontId="6" fillId="0" borderId="10" xfId="1" applyNumberFormat="1" applyFont="1" applyBorder="1" applyAlignment="1">
      <alignment horizontal="right" wrapText="1"/>
    </xf>
    <xf numFmtId="0" fontId="6" fillId="0" borderId="11" xfId="0" applyFont="1" applyBorder="1" applyAlignment="1">
      <alignment horizontal="center" vertical="top" wrapText="1"/>
    </xf>
    <xf numFmtId="14" fontId="6" fillId="0" borderId="12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/>
    </xf>
    <xf numFmtId="164" fontId="6" fillId="0" borderId="11" xfId="1" applyNumberFormat="1" applyFont="1" applyBorder="1" applyAlignment="1">
      <alignment horizontal="right" wrapText="1"/>
    </xf>
    <xf numFmtId="14" fontId="6" fillId="0" borderId="13" xfId="0" quotePrefix="1" applyNumberFormat="1" applyFont="1" applyBorder="1" applyAlignment="1">
      <alignment horizontal="center" wrapText="1"/>
    </xf>
    <xf numFmtId="14" fontId="6" fillId="0" borderId="14" xfId="0" quotePrefix="1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justify" wrapText="1"/>
    </xf>
    <xf numFmtId="164" fontId="6" fillId="0" borderId="15" xfId="1" applyNumberFormat="1" applyFont="1" applyBorder="1" applyAlignment="1">
      <alignment horizontal="right" wrapText="1"/>
    </xf>
    <xf numFmtId="14" fontId="6" fillId="0" borderId="7" xfId="0" applyNumberFormat="1" applyFont="1" applyBorder="1" applyAlignment="1">
      <alignment horizontal="center" wrapText="1"/>
    </xf>
    <xf numFmtId="14" fontId="6" fillId="0" borderId="12" xfId="0" applyNumberFormat="1" applyFont="1" applyBorder="1" applyAlignment="1">
      <alignment horizontal="left" wrapText="1"/>
    </xf>
    <xf numFmtId="14" fontId="6" fillId="0" borderId="11" xfId="0" applyNumberFormat="1" applyFont="1" applyBorder="1" applyAlignment="1">
      <alignment horizontal="left" wrapText="1"/>
    </xf>
    <xf numFmtId="164" fontId="6" fillId="0" borderId="11" xfId="1" applyNumberFormat="1" applyFont="1" applyBorder="1" applyAlignment="1">
      <alignment horizontal="center" vertical="top" wrapText="1"/>
    </xf>
    <xf numFmtId="14" fontId="6" fillId="0" borderId="16" xfId="0" quotePrefix="1" applyNumberFormat="1" applyFont="1" applyBorder="1" applyAlignment="1">
      <alignment horizontal="center" wrapText="1"/>
    </xf>
    <xf numFmtId="14" fontId="6" fillId="0" borderId="8" xfId="0" applyNumberFormat="1" applyFont="1" applyBorder="1" applyAlignment="1">
      <alignment wrapText="1"/>
    </xf>
    <xf numFmtId="14" fontId="6" fillId="0" borderId="9" xfId="0" applyNumberFormat="1" applyFont="1" applyBorder="1" applyAlignment="1">
      <alignment wrapText="1"/>
    </xf>
    <xf numFmtId="164" fontId="6" fillId="0" borderId="9" xfId="1" applyNumberFormat="1" applyFont="1" applyBorder="1" applyAlignment="1">
      <alignment horizontal="right" wrapText="1"/>
    </xf>
    <xf numFmtId="14" fontId="6" fillId="0" borderId="17" xfId="0" quotePrefix="1" applyNumberFormat="1" applyFont="1" applyBorder="1" applyAlignment="1">
      <alignment horizontal="center" wrapText="1"/>
    </xf>
    <xf numFmtId="0" fontId="6" fillId="0" borderId="18" xfId="0" applyFont="1" applyBorder="1" applyAlignment="1">
      <alignment wrapText="1"/>
    </xf>
    <xf numFmtId="0" fontId="6" fillId="0" borderId="10" xfId="0" applyFont="1" applyBorder="1" applyAlignment="1">
      <alignment wrapText="1"/>
    </xf>
    <xf numFmtId="14" fontId="7" fillId="0" borderId="19" xfId="0" applyNumberFormat="1" applyFont="1" applyBorder="1" applyAlignment="1">
      <alignment horizontal="center" wrapText="1"/>
    </xf>
    <xf numFmtId="14" fontId="7" fillId="0" borderId="20" xfId="0" applyNumberFormat="1" applyFont="1" applyBorder="1" applyAlignment="1">
      <alignment horizontal="center" wrapText="1"/>
    </xf>
    <xf numFmtId="0" fontId="7" fillId="0" borderId="21" xfId="0" applyFont="1" applyBorder="1" applyAlignment="1">
      <alignment wrapText="1"/>
    </xf>
    <xf numFmtId="164" fontId="7" fillId="0" borderId="21" xfId="1" applyNumberFormat="1" applyFont="1" applyBorder="1" applyAlignment="1">
      <alignment horizontal="right" wrapText="1"/>
    </xf>
    <xf numFmtId="0" fontId="7" fillId="0" borderId="21" xfId="0" applyFont="1" applyBorder="1" applyAlignment="1">
      <alignment horizontal="justify" wrapText="1"/>
    </xf>
    <xf numFmtId="14" fontId="7" fillId="0" borderId="22" xfId="0" applyNumberFormat="1" applyFont="1" applyBorder="1" applyAlignment="1">
      <alignment horizontal="center" wrapText="1"/>
    </xf>
    <xf numFmtId="14" fontId="7" fillId="0" borderId="23" xfId="0" applyNumberFormat="1" applyFont="1" applyBorder="1" applyAlignment="1">
      <alignment horizontal="center" wrapText="1"/>
    </xf>
    <xf numFmtId="0" fontId="7" fillId="0" borderId="24" xfId="0" applyFont="1" applyBorder="1" applyAlignment="1">
      <alignment wrapText="1"/>
    </xf>
    <xf numFmtId="164" fontId="7" fillId="0" borderId="22" xfId="1" applyNumberFormat="1" applyFont="1" applyBorder="1" applyAlignment="1">
      <alignment horizontal="right" wrapText="1"/>
    </xf>
    <xf numFmtId="14" fontId="6" fillId="0" borderId="19" xfId="0" quotePrefix="1" applyNumberFormat="1" applyFont="1" applyBorder="1" applyAlignment="1">
      <alignment horizontal="center" wrapText="1"/>
    </xf>
    <xf numFmtId="14" fontId="6" fillId="0" borderId="20" xfId="0" quotePrefix="1" applyNumberFormat="1" applyFont="1" applyBorder="1" applyAlignment="1">
      <alignment horizontal="center" wrapText="1"/>
    </xf>
    <xf numFmtId="0" fontId="6" fillId="0" borderId="21" xfId="0" applyFont="1" applyBorder="1" applyAlignment="1">
      <alignment horizontal="justify" wrapText="1"/>
    </xf>
    <xf numFmtId="164" fontId="6" fillId="0" borderId="21" xfId="1" applyNumberFormat="1" applyFont="1" applyBorder="1" applyAlignment="1">
      <alignment horizontal="right" wrapText="1"/>
    </xf>
    <xf numFmtId="0" fontId="8" fillId="0" borderId="0" xfId="0" applyFont="1"/>
    <xf numFmtId="14" fontId="6" fillId="0" borderId="19" xfId="0" applyNumberFormat="1" applyFont="1" applyBorder="1" applyAlignment="1">
      <alignment horizontal="center" wrapText="1"/>
    </xf>
    <xf numFmtId="14" fontId="6" fillId="0" borderId="20" xfId="0" applyNumberFormat="1" applyFont="1" applyBorder="1" applyAlignment="1">
      <alignment horizontal="center" vertical="top" wrapText="1"/>
    </xf>
    <xf numFmtId="0" fontId="6" fillId="0" borderId="21" xfId="0" applyFont="1" applyBorder="1" applyAlignment="1">
      <alignment horizontal="justify" vertical="top" wrapText="1"/>
    </xf>
    <xf numFmtId="164" fontId="6" fillId="0" borderId="21" xfId="1" applyNumberFormat="1" applyFont="1" applyBorder="1" applyAlignment="1">
      <alignment horizontal="center" vertical="top" wrapText="1"/>
    </xf>
    <xf numFmtId="14" fontId="6" fillId="0" borderId="23" xfId="0" applyNumberFormat="1" applyFont="1" applyBorder="1" applyAlignment="1">
      <alignment horizontal="left" wrapText="1"/>
    </xf>
    <xf numFmtId="14" fontId="6" fillId="0" borderId="24" xfId="0" applyNumberFormat="1" applyFont="1" applyBorder="1" applyAlignment="1">
      <alignment horizontal="left" wrapText="1"/>
    </xf>
    <xf numFmtId="14" fontId="6" fillId="0" borderId="20" xfId="0" applyNumberFormat="1" applyFont="1" applyBorder="1" applyAlignment="1">
      <alignment horizontal="center" wrapText="1"/>
    </xf>
    <xf numFmtId="0" fontId="6" fillId="0" borderId="21" xfId="0" applyFont="1" applyBorder="1" applyAlignment="1">
      <alignment horizontal="left" wrapText="1"/>
    </xf>
    <xf numFmtId="14" fontId="9" fillId="0" borderId="25" xfId="0" applyNumberFormat="1" applyFont="1" applyBorder="1" applyAlignment="1">
      <alignment horizontal="center" vertical="top" wrapText="1"/>
    </xf>
    <xf numFmtId="14" fontId="9" fillId="0" borderId="26" xfId="0" applyNumberFormat="1" applyFont="1" applyBorder="1" applyAlignment="1">
      <alignment horizontal="center" vertical="top" wrapText="1"/>
    </xf>
    <xf numFmtId="0" fontId="9" fillId="0" borderId="27" xfId="0" applyFont="1" applyBorder="1" applyAlignment="1">
      <alignment horizontal="justify" vertical="top" wrapText="1"/>
    </xf>
    <xf numFmtId="164" fontId="7" fillId="0" borderId="27" xfId="1" applyNumberFormat="1" applyFont="1" applyBorder="1" applyAlignment="1">
      <alignment horizontal="center" vertical="top" wrapText="1"/>
    </xf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indent="4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3"/>
    </xf>
  </cellXfs>
  <cellStyles count="5">
    <cellStyle name="Comma" xfId="1" builtinId="3"/>
    <cellStyle name="Comma 2" xfId="2"/>
    <cellStyle name="Normal" xfId="0" builtinId="0"/>
    <cellStyle name="Normal 2" xfId="3"/>
    <cellStyle name="Percent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office.dai-ichi-life.com.vn\hcm\finance\1%20%20A%20C%20C%20O%20U%20N%20T%20I%20N%20G\Accounts%20Team\Quy%20tu%20thien%20CSR\Bao%20cao%20sent\2017\Bao%20cao%20tai%20chinh%20Quy%20CSR_Q01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o_cao"/>
      <sheetName val="Tong_kinh_phi"/>
      <sheetName val="Hoat_dong_Quy"/>
      <sheetName val="Chi tiet BC"/>
      <sheetName val="Ton_quy"/>
      <sheetName val="CDKT"/>
      <sheetName val="TM"/>
      <sheetName val="Bao_cao_dau_tu"/>
    </sheetNames>
    <sheetDataSet>
      <sheetData sheetId="0"/>
      <sheetData sheetId="1"/>
      <sheetData sheetId="2">
        <row r="4">
          <cell r="A4" t="str">
            <v>QUÝ 01/2017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81"/>
  <sheetViews>
    <sheetView tabSelected="1" topLeftCell="A59" workbookViewId="0">
      <selection activeCell="A71" sqref="A71"/>
    </sheetView>
  </sheetViews>
  <sheetFormatPr defaultColWidth="9.109375" defaultRowHeight="13.8" x14ac:dyDescent="0.25"/>
  <cols>
    <col min="1" max="1" width="9.88671875" style="8" customWidth="1"/>
    <col min="2" max="2" width="3.5546875" style="8" customWidth="1"/>
    <col min="3" max="3" width="54.88671875" style="2" customWidth="1"/>
    <col min="4" max="5" width="18.5546875" style="2" customWidth="1"/>
    <col min="6" max="16384" width="9.109375" style="2"/>
  </cols>
  <sheetData>
    <row r="1" spans="1:5" ht="17.399999999999999" x14ac:dyDescent="0.3">
      <c r="A1" s="1" t="s">
        <v>0</v>
      </c>
      <c r="B1" s="1"/>
    </row>
    <row r="3" spans="1:5" ht="17.399999999999999" x14ac:dyDescent="0.3">
      <c r="A3" s="3" t="s">
        <v>1</v>
      </c>
      <c r="B3" s="3"/>
      <c r="C3" s="4"/>
      <c r="D3" s="4"/>
      <c r="E3" s="4"/>
    </row>
    <row r="4" spans="1:5" s="7" customFormat="1" ht="14.4" x14ac:dyDescent="0.3">
      <c r="A4" s="5" t="str">
        <f ca="1">[1]Hoat_dong_Quy!A4</f>
        <v>QUÝ 01/2017</v>
      </c>
      <c r="B4" s="5"/>
      <c r="C4" s="6"/>
      <c r="D4" s="6"/>
      <c r="E4" s="6"/>
    </row>
    <row r="5" spans="1:5" ht="14.4" thickBot="1" x14ac:dyDescent="0.3"/>
    <row r="6" spans="1:5" ht="14.4" thickBot="1" x14ac:dyDescent="0.3">
      <c r="A6" s="9" t="s">
        <v>2</v>
      </c>
      <c r="B6" s="10" t="s">
        <v>3</v>
      </c>
      <c r="C6" s="11"/>
      <c r="D6" s="12" t="s">
        <v>4</v>
      </c>
      <c r="E6" s="12" t="s">
        <v>5</v>
      </c>
    </row>
    <row r="7" spans="1:5" x14ac:dyDescent="0.25">
      <c r="A7" s="13"/>
      <c r="B7" s="14"/>
      <c r="C7" s="15"/>
      <c r="D7" s="15"/>
      <c r="E7" s="15"/>
    </row>
    <row r="8" spans="1:5" x14ac:dyDescent="0.25">
      <c r="A8" s="16" t="s">
        <v>6</v>
      </c>
      <c r="B8" s="17" t="s">
        <v>7</v>
      </c>
      <c r="C8" s="18" t="s">
        <v>7</v>
      </c>
      <c r="D8" s="19">
        <f ca="1">SUBTOTAL(9,D9:D10)</f>
        <v>20580393254</v>
      </c>
      <c r="E8" s="20"/>
    </row>
    <row r="9" spans="1:5" x14ac:dyDescent="0.25">
      <c r="A9" s="16" t="s">
        <v>8</v>
      </c>
      <c r="B9" s="21"/>
      <c r="C9" s="22" t="s">
        <v>9</v>
      </c>
      <c r="D9" s="23">
        <v>20561282100</v>
      </c>
      <c r="E9" s="20"/>
    </row>
    <row r="10" spans="1:5" x14ac:dyDescent="0.25">
      <c r="A10" s="24" t="s">
        <v>10</v>
      </c>
      <c r="B10" s="25"/>
      <c r="C10" s="26" t="s">
        <v>11</v>
      </c>
      <c r="D10" s="27">
        <v>19111154</v>
      </c>
      <c r="E10" s="27"/>
    </row>
    <row r="11" spans="1:5" ht="16.5" customHeight="1" x14ac:dyDescent="0.25">
      <c r="A11" s="28" t="s">
        <v>12</v>
      </c>
      <c r="B11" s="29" t="s">
        <v>13</v>
      </c>
      <c r="C11" s="30"/>
      <c r="D11" s="31"/>
      <c r="E11" s="31"/>
    </row>
    <row r="12" spans="1:5" ht="16.5" customHeight="1" x14ac:dyDescent="0.25">
      <c r="A12" s="32" t="s">
        <v>8</v>
      </c>
      <c r="B12" s="33"/>
      <c r="C12" s="34" t="s">
        <v>14</v>
      </c>
      <c r="D12" s="35">
        <v>0</v>
      </c>
      <c r="E12" s="35"/>
    </row>
    <row r="13" spans="1:5" ht="16.5" customHeight="1" x14ac:dyDescent="0.25">
      <c r="A13" s="36" t="s">
        <v>10</v>
      </c>
      <c r="B13" s="37"/>
      <c r="C13" s="38" t="s">
        <v>15</v>
      </c>
      <c r="D13" s="19">
        <f ca="1">SUBTOTAL(9,D14:D22)</f>
        <v>1706732600</v>
      </c>
      <c r="E13" s="19"/>
    </row>
    <row r="14" spans="1:5" ht="26.4" x14ac:dyDescent="0.25">
      <c r="A14" s="39">
        <v>42760</v>
      </c>
      <c r="B14" s="40"/>
      <c r="C14" s="41" t="s">
        <v>16</v>
      </c>
      <c r="D14" s="42">
        <v>59309000</v>
      </c>
      <c r="E14" s="42"/>
    </row>
    <row r="15" spans="1:5" ht="26.4" x14ac:dyDescent="0.25">
      <c r="A15" s="39">
        <v>42760</v>
      </c>
      <c r="B15" s="40"/>
      <c r="C15" s="41" t="s">
        <v>17</v>
      </c>
      <c r="D15" s="42">
        <v>2400000</v>
      </c>
      <c r="E15" s="42"/>
    </row>
    <row r="16" spans="1:5" x14ac:dyDescent="0.25">
      <c r="A16" s="39">
        <v>42760</v>
      </c>
      <c r="B16" s="40"/>
      <c r="C16" s="43" t="s">
        <v>18</v>
      </c>
      <c r="D16" s="42">
        <v>290200000</v>
      </c>
      <c r="E16" s="42"/>
    </row>
    <row r="17" spans="1:5" x14ac:dyDescent="0.25">
      <c r="A17" s="39">
        <v>42760</v>
      </c>
      <c r="B17" s="40"/>
      <c r="C17" s="41" t="s">
        <v>19</v>
      </c>
      <c r="D17" s="42">
        <v>9206000</v>
      </c>
      <c r="E17" s="42"/>
    </row>
    <row r="18" spans="1:5" x14ac:dyDescent="0.25">
      <c r="A18" s="44">
        <v>42794</v>
      </c>
      <c r="B18" s="45"/>
      <c r="C18" s="46" t="s">
        <v>20</v>
      </c>
      <c r="D18" s="47">
        <v>383977600</v>
      </c>
      <c r="E18" s="47"/>
    </row>
    <row r="19" spans="1:5" ht="16.5" customHeight="1" x14ac:dyDescent="0.25">
      <c r="A19" s="44">
        <v>42811</v>
      </c>
      <c r="B19" s="45"/>
      <c r="C19" s="46" t="s">
        <v>21</v>
      </c>
      <c r="D19" s="47">
        <v>1640000</v>
      </c>
      <c r="E19" s="47"/>
    </row>
    <row r="20" spans="1:5" x14ac:dyDescent="0.25">
      <c r="A20" s="44">
        <v>42460</v>
      </c>
      <c r="B20" s="45"/>
      <c r="C20" s="46" t="s">
        <v>22</v>
      </c>
      <c r="D20" s="47">
        <v>960000000</v>
      </c>
      <c r="E20" s="47"/>
    </row>
    <row r="21" spans="1:5" x14ac:dyDescent="0.25">
      <c r="A21" s="39"/>
      <c r="B21" s="40"/>
      <c r="C21" s="43"/>
      <c r="D21" s="42"/>
      <c r="E21" s="42"/>
    </row>
    <row r="22" spans="1:5" s="52" customFormat="1" x14ac:dyDescent="0.25">
      <c r="A22" s="48" t="s">
        <v>23</v>
      </c>
      <c r="B22" s="49"/>
      <c r="C22" s="50" t="s">
        <v>24</v>
      </c>
      <c r="D22" s="51"/>
      <c r="E22" s="51">
        <f ca="1">SUBTOTAL(9,E23:E55)</f>
        <v>1240915520</v>
      </c>
    </row>
    <row r="23" spans="1:5" x14ac:dyDescent="0.25">
      <c r="A23" s="39"/>
      <c r="B23" s="40"/>
      <c r="C23" s="41"/>
      <c r="D23" s="42"/>
      <c r="E23" s="42"/>
    </row>
    <row r="24" spans="1:5" x14ac:dyDescent="0.25">
      <c r="A24" s="39">
        <v>42760</v>
      </c>
      <c r="B24" s="40"/>
      <c r="C24" s="41" t="s">
        <v>25</v>
      </c>
      <c r="D24" s="42"/>
      <c r="E24" s="42">
        <v>74650000</v>
      </c>
    </row>
    <row r="25" spans="1:5" x14ac:dyDescent="0.25">
      <c r="A25" s="39">
        <v>42760</v>
      </c>
      <c r="B25" s="40"/>
      <c r="C25" s="41" t="s">
        <v>26</v>
      </c>
      <c r="D25" s="42"/>
      <c r="E25" s="42">
        <v>50200000</v>
      </c>
    </row>
    <row r="26" spans="1:5" x14ac:dyDescent="0.25">
      <c r="A26" s="39">
        <v>42760</v>
      </c>
      <c r="B26" s="40"/>
      <c r="C26" s="41" t="s">
        <v>27</v>
      </c>
      <c r="D26" s="42"/>
      <c r="E26" s="42">
        <v>20000000</v>
      </c>
    </row>
    <row r="27" spans="1:5" x14ac:dyDescent="0.25">
      <c r="A27" s="39">
        <v>42760</v>
      </c>
      <c r="B27" s="40"/>
      <c r="C27" s="41" t="s">
        <v>28</v>
      </c>
      <c r="D27" s="42"/>
      <c r="E27" s="42">
        <v>20000000</v>
      </c>
    </row>
    <row r="28" spans="1:5" x14ac:dyDescent="0.25">
      <c r="A28" s="39">
        <v>42760</v>
      </c>
      <c r="B28" s="40"/>
      <c r="C28" s="41" t="s">
        <v>29</v>
      </c>
      <c r="D28" s="42"/>
      <c r="E28" s="42">
        <v>20000000</v>
      </c>
    </row>
    <row r="29" spans="1:5" x14ac:dyDescent="0.25">
      <c r="A29" s="39">
        <v>42760</v>
      </c>
      <c r="B29" s="40"/>
      <c r="C29" s="43" t="s">
        <v>30</v>
      </c>
      <c r="D29" s="42"/>
      <c r="E29" s="42">
        <v>24000000</v>
      </c>
    </row>
    <row r="30" spans="1:5" ht="26.4" x14ac:dyDescent="0.25">
      <c r="A30" s="39">
        <v>42767</v>
      </c>
      <c r="B30" s="40"/>
      <c r="C30" s="41" t="s">
        <v>31</v>
      </c>
      <c r="D30" s="42"/>
      <c r="E30" s="42">
        <v>20000000</v>
      </c>
    </row>
    <row r="31" spans="1:5" ht="26.4" x14ac:dyDescent="0.25">
      <c r="A31" s="39">
        <v>42767</v>
      </c>
      <c r="B31" s="40"/>
      <c r="C31" s="41" t="s">
        <v>32</v>
      </c>
      <c r="D31" s="42"/>
      <c r="E31" s="42">
        <v>20000000</v>
      </c>
    </row>
    <row r="32" spans="1:5" ht="26.4" x14ac:dyDescent="0.25">
      <c r="A32" s="39">
        <v>42790</v>
      </c>
      <c r="B32" s="40"/>
      <c r="C32" s="41" t="s">
        <v>33</v>
      </c>
      <c r="D32" s="42"/>
      <c r="E32" s="42">
        <v>24915000</v>
      </c>
    </row>
    <row r="33" spans="1:5" x14ac:dyDescent="0.25">
      <c r="A33" s="39">
        <v>42794</v>
      </c>
      <c r="B33" s="40"/>
      <c r="C33" s="41" t="s">
        <v>34</v>
      </c>
      <c r="D33" s="42"/>
      <c r="E33" s="42">
        <v>75000000</v>
      </c>
    </row>
    <row r="34" spans="1:5" x14ac:dyDescent="0.25">
      <c r="A34" s="39">
        <v>42794</v>
      </c>
      <c r="B34" s="40"/>
      <c r="C34" s="41" t="s">
        <v>35</v>
      </c>
      <c r="D34" s="42"/>
      <c r="E34" s="42">
        <v>50000000</v>
      </c>
    </row>
    <row r="35" spans="1:5" x14ac:dyDescent="0.25">
      <c r="A35" s="39">
        <v>42794</v>
      </c>
      <c r="B35" s="40"/>
      <c r="C35" s="43" t="s">
        <v>36</v>
      </c>
      <c r="D35" s="42"/>
      <c r="E35" s="42">
        <v>80000000</v>
      </c>
    </row>
    <row r="36" spans="1:5" x14ac:dyDescent="0.25">
      <c r="A36" s="39">
        <v>42794</v>
      </c>
      <c r="B36" s="40"/>
      <c r="C36" s="43" t="s">
        <v>37</v>
      </c>
      <c r="D36" s="42"/>
      <c r="E36" s="42">
        <v>80000000</v>
      </c>
    </row>
    <row r="37" spans="1:5" ht="26.4" x14ac:dyDescent="0.25">
      <c r="A37" s="39">
        <v>42795</v>
      </c>
      <c r="B37" s="40"/>
      <c r="C37" s="41" t="s">
        <v>38</v>
      </c>
      <c r="D37" s="42"/>
      <c r="E37" s="42">
        <v>5675000</v>
      </c>
    </row>
    <row r="38" spans="1:5" ht="26.4" x14ac:dyDescent="0.25">
      <c r="A38" s="39">
        <v>42795</v>
      </c>
      <c r="B38" s="40"/>
      <c r="C38" s="41" t="s">
        <v>39</v>
      </c>
      <c r="D38" s="42"/>
      <c r="E38" s="42">
        <v>5000000</v>
      </c>
    </row>
    <row r="39" spans="1:5" x14ac:dyDescent="0.25">
      <c r="A39" s="39">
        <v>42795</v>
      </c>
      <c r="B39" s="40"/>
      <c r="C39" s="41" t="s">
        <v>40</v>
      </c>
      <c r="D39" s="42"/>
      <c r="E39" s="42">
        <v>2040000</v>
      </c>
    </row>
    <row r="40" spans="1:5" x14ac:dyDescent="0.25">
      <c r="A40" s="39">
        <v>42796</v>
      </c>
      <c r="B40" s="40"/>
      <c r="C40" s="41" t="s">
        <v>41</v>
      </c>
      <c r="D40" s="42"/>
      <c r="E40" s="42">
        <v>11000000</v>
      </c>
    </row>
    <row r="41" spans="1:5" x14ac:dyDescent="0.25">
      <c r="A41" s="39">
        <v>42803</v>
      </c>
      <c r="B41" s="40"/>
      <c r="C41" s="41" t="s">
        <v>42</v>
      </c>
      <c r="D41" s="42"/>
      <c r="E41" s="42">
        <v>400000000</v>
      </c>
    </row>
    <row r="42" spans="1:5" ht="26.4" x14ac:dyDescent="0.25">
      <c r="A42" s="39">
        <v>42803</v>
      </c>
      <c r="B42" s="40"/>
      <c r="C42" s="43" t="s">
        <v>43</v>
      </c>
      <c r="D42" s="42"/>
      <c r="E42" s="42">
        <v>7000000</v>
      </c>
    </row>
    <row r="43" spans="1:5" ht="26.4" x14ac:dyDescent="0.25">
      <c r="A43" s="39">
        <v>42804</v>
      </c>
      <c r="B43" s="40"/>
      <c r="C43" s="43" t="s">
        <v>44</v>
      </c>
      <c r="D43" s="42"/>
      <c r="E43" s="42">
        <f ca="1">7606500+50*73491</f>
        <v>11281050</v>
      </c>
    </row>
    <row r="44" spans="1:5" ht="26.4" x14ac:dyDescent="0.25">
      <c r="A44" s="39">
        <v>42804</v>
      </c>
      <c r="B44" s="40"/>
      <c r="C44" s="43" t="s">
        <v>45</v>
      </c>
      <c r="D44" s="42"/>
      <c r="E44" s="42">
        <f ca="1">15213000+100*73491</f>
        <v>22562100</v>
      </c>
    </row>
    <row r="45" spans="1:5" x14ac:dyDescent="0.25">
      <c r="A45" s="39">
        <v>42804</v>
      </c>
      <c r="B45" s="40"/>
      <c r="C45" s="43" t="s">
        <v>46</v>
      </c>
      <c r="D45" s="42"/>
      <c r="E45" s="42">
        <f ca="1">7606500+50*73491</f>
        <v>11281050</v>
      </c>
    </row>
    <row r="46" spans="1:5" ht="26.4" x14ac:dyDescent="0.25">
      <c r="A46" s="39">
        <v>42804</v>
      </c>
      <c r="B46" s="40"/>
      <c r="C46" s="43" t="s">
        <v>47</v>
      </c>
      <c r="D46" s="42"/>
      <c r="E46" s="42">
        <f ca="1">30426000+200*73491</f>
        <v>45124200</v>
      </c>
    </row>
    <row r="47" spans="1:5" x14ac:dyDescent="0.25">
      <c r="A47" s="39">
        <v>42814</v>
      </c>
      <c r="B47" s="40"/>
      <c r="C47" s="43" t="s">
        <v>48</v>
      </c>
      <c r="D47" s="42"/>
      <c r="E47" s="42">
        <v>5670000</v>
      </c>
    </row>
    <row r="48" spans="1:5" ht="26.4" x14ac:dyDescent="0.25">
      <c r="A48" s="39">
        <v>42824</v>
      </c>
      <c r="B48" s="40"/>
      <c r="C48" s="43" t="s">
        <v>49</v>
      </c>
      <c r="D48" s="42"/>
      <c r="E48" s="42">
        <f ca="1">20509500+150*73491</f>
        <v>31533150</v>
      </c>
    </row>
    <row r="49" spans="1:5" x14ac:dyDescent="0.25">
      <c r="A49" s="39">
        <v>42824</v>
      </c>
      <c r="B49" s="40"/>
      <c r="C49" s="43" t="s">
        <v>50</v>
      </c>
      <c r="D49" s="42"/>
      <c r="E49" s="42">
        <f ca="1">13673000+100*73491</f>
        <v>21022100</v>
      </c>
    </row>
    <row r="50" spans="1:5" x14ac:dyDescent="0.25">
      <c r="A50" s="39">
        <v>42824</v>
      </c>
      <c r="B50" s="40"/>
      <c r="C50" s="43" t="s">
        <v>51</v>
      </c>
      <c r="D50" s="42"/>
      <c r="E50" s="42">
        <f ca="1">10254750+75*73491</f>
        <v>15766575</v>
      </c>
    </row>
    <row r="51" spans="1:5" x14ac:dyDescent="0.25">
      <c r="A51" s="39">
        <v>42824</v>
      </c>
      <c r="B51" s="40"/>
      <c r="C51" s="43" t="s">
        <v>52</v>
      </c>
      <c r="D51" s="42"/>
      <c r="E51" s="42">
        <f ca="1">10254750+75*73491</f>
        <v>15766575</v>
      </c>
    </row>
    <row r="52" spans="1:5" x14ac:dyDescent="0.25">
      <c r="A52" s="39">
        <v>42824</v>
      </c>
      <c r="B52" s="40"/>
      <c r="C52" s="43" t="s">
        <v>53</v>
      </c>
      <c r="D52" s="42"/>
      <c r="E52" s="42">
        <f ca="1">30426000+3042600+220*73491</f>
        <v>49636620</v>
      </c>
    </row>
    <row r="53" spans="1:5" x14ac:dyDescent="0.25">
      <c r="A53" s="39">
        <v>42824</v>
      </c>
      <c r="B53" s="40"/>
      <c r="C53" s="43" t="s">
        <v>54</v>
      </c>
      <c r="D53" s="42"/>
      <c r="E53" s="42">
        <f ca="1">7606500+50*73491</f>
        <v>11281050</v>
      </c>
    </row>
    <row r="54" spans="1:5" x14ac:dyDescent="0.25">
      <c r="A54" s="39">
        <v>42824</v>
      </c>
      <c r="B54" s="40"/>
      <c r="C54" s="43" t="s">
        <v>55</v>
      </c>
      <c r="D54" s="42"/>
      <c r="E54" s="42">
        <f ca="1">6836500+50*73491</f>
        <v>10511050</v>
      </c>
    </row>
    <row r="55" spans="1:5" x14ac:dyDescent="0.25">
      <c r="A55" s="39"/>
      <c r="B55" s="40"/>
      <c r="C55" s="43"/>
      <c r="D55" s="42"/>
      <c r="E55" s="42"/>
    </row>
    <row r="56" spans="1:5" s="52" customFormat="1" ht="26.4" x14ac:dyDescent="0.25">
      <c r="A56" s="24" t="s">
        <v>56</v>
      </c>
      <c r="B56" s="25"/>
      <c r="C56" s="26" t="s">
        <v>57</v>
      </c>
      <c r="D56" s="27">
        <f ca="1">D9+D12+D13-E22</f>
        <v>21027099180</v>
      </c>
      <c r="E56" s="27"/>
    </row>
    <row r="57" spans="1:5" s="52" customFormat="1" x14ac:dyDescent="0.25">
      <c r="A57" s="53"/>
      <c r="B57" s="54"/>
      <c r="C57" s="55"/>
      <c r="D57" s="56"/>
      <c r="E57" s="56"/>
    </row>
    <row r="58" spans="1:5" s="52" customFormat="1" ht="21.75" customHeight="1" x14ac:dyDescent="0.25">
      <c r="A58" s="53" t="s">
        <v>58</v>
      </c>
      <c r="B58" s="57" t="s">
        <v>59</v>
      </c>
      <c r="C58" s="58"/>
      <c r="D58" s="56"/>
      <c r="E58" s="56"/>
    </row>
    <row r="59" spans="1:5" s="52" customFormat="1" ht="21.75" customHeight="1" x14ac:dyDescent="0.25">
      <c r="A59" s="48" t="s">
        <v>8</v>
      </c>
      <c r="B59" s="49"/>
      <c r="C59" s="50" t="s">
        <v>60</v>
      </c>
      <c r="D59" s="51">
        <f ca="1">SUM(D60:D63)</f>
        <v>9468298</v>
      </c>
      <c r="E59" s="51"/>
    </row>
    <row r="60" spans="1:5" s="52" customFormat="1" x14ac:dyDescent="0.25">
      <c r="A60" s="39"/>
      <c r="B60" s="40"/>
      <c r="C60" s="43" t="s">
        <v>61</v>
      </c>
      <c r="D60" s="42">
        <v>3217169</v>
      </c>
      <c r="E60" s="42"/>
    </row>
    <row r="61" spans="1:5" s="52" customFormat="1" x14ac:dyDescent="0.25">
      <c r="A61" s="39"/>
      <c r="B61" s="40"/>
      <c r="C61" s="43" t="s">
        <v>62</v>
      </c>
      <c r="D61" s="42">
        <v>3326918</v>
      </c>
      <c r="E61" s="42"/>
    </row>
    <row r="62" spans="1:5" s="52" customFormat="1" x14ac:dyDescent="0.25">
      <c r="A62" s="39"/>
      <c r="B62" s="40"/>
      <c r="C62" s="43" t="s">
        <v>63</v>
      </c>
      <c r="D62" s="42">
        <v>2924211</v>
      </c>
      <c r="E62" s="42"/>
    </row>
    <row r="63" spans="1:5" s="52" customFormat="1" x14ac:dyDescent="0.25">
      <c r="A63" s="39"/>
      <c r="B63" s="40"/>
      <c r="C63" s="43"/>
      <c r="D63" s="42"/>
      <c r="E63" s="42"/>
    </row>
    <row r="64" spans="1:5" s="52" customFormat="1" ht="22.5" customHeight="1" x14ac:dyDescent="0.25">
      <c r="A64" s="48" t="s">
        <v>10</v>
      </c>
      <c r="B64" s="49"/>
      <c r="C64" s="50" t="s">
        <v>64</v>
      </c>
      <c r="D64" s="51"/>
      <c r="E64" s="51">
        <f ca="1">SUM(E65:E68)</f>
        <v>9550000</v>
      </c>
    </row>
    <row r="65" spans="1:5" s="52" customFormat="1" x14ac:dyDescent="0.25">
      <c r="A65" s="53"/>
      <c r="B65" s="59"/>
      <c r="C65" s="43" t="s">
        <v>65</v>
      </c>
      <c r="D65" s="51"/>
      <c r="E65" s="42">
        <v>3396000</v>
      </c>
    </row>
    <row r="66" spans="1:5" s="52" customFormat="1" x14ac:dyDescent="0.25">
      <c r="A66" s="53"/>
      <c r="B66" s="59"/>
      <c r="C66" s="43" t="s">
        <v>66</v>
      </c>
      <c r="D66" s="51"/>
      <c r="E66" s="42">
        <v>3033000</v>
      </c>
    </row>
    <row r="67" spans="1:5" s="52" customFormat="1" x14ac:dyDescent="0.25">
      <c r="A67" s="53"/>
      <c r="B67" s="59"/>
      <c r="C67" s="43" t="s">
        <v>67</v>
      </c>
      <c r="D67" s="51"/>
      <c r="E67" s="42">
        <v>3121000</v>
      </c>
    </row>
    <row r="68" spans="1:5" s="52" customFormat="1" x14ac:dyDescent="0.25">
      <c r="A68" s="53"/>
      <c r="B68" s="59"/>
      <c r="C68" s="43"/>
      <c r="D68" s="51"/>
      <c r="E68" s="42"/>
    </row>
    <row r="69" spans="1:5" s="52" customFormat="1" ht="24.75" customHeight="1" x14ac:dyDescent="0.25">
      <c r="A69" s="48" t="s">
        <v>23</v>
      </c>
      <c r="B69" s="49"/>
      <c r="C69" s="60" t="s">
        <v>68</v>
      </c>
      <c r="D69" s="51">
        <f ca="1">D10+D59-E64</f>
        <v>19029452</v>
      </c>
      <c r="E69" s="51"/>
    </row>
    <row r="70" spans="1:5" ht="14.4" thickBot="1" x14ac:dyDescent="0.3">
      <c r="A70" s="61"/>
      <c r="B70" s="62"/>
      <c r="C70" s="63"/>
      <c r="D70" s="64"/>
      <c r="E70" s="64"/>
    </row>
    <row r="72" spans="1:5" s="7" customFormat="1" ht="14.4" customHeight="1" x14ac:dyDescent="0.25">
      <c r="A72" s="65"/>
      <c r="B72" s="65"/>
      <c r="D72" s="66"/>
      <c r="E72" s="66"/>
    </row>
    <row r="73" spans="1:5" s="68" customFormat="1" ht="14.4" x14ac:dyDescent="0.3">
      <c r="A73" s="67"/>
      <c r="B73" s="67"/>
      <c r="D73" s="69"/>
      <c r="E73" s="69"/>
    </row>
    <row r="81" spans="1:5" s="68" customFormat="1" ht="14.4" x14ac:dyDescent="0.3">
      <c r="A81" s="70"/>
      <c r="B81" s="70"/>
      <c r="D81" s="69"/>
      <c r="E81" s="69"/>
    </row>
  </sheetData>
  <mergeCells count="7">
    <mergeCell ref="D81:E81"/>
    <mergeCell ref="B6:C6"/>
    <mergeCell ref="B8:C8"/>
    <mergeCell ref="B11:C11"/>
    <mergeCell ref="B58:C58"/>
    <mergeCell ref="D72:E72"/>
    <mergeCell ref="D73:E73"/>
  </mergeCells>
  <printOptions horizontalCentered="1"/>
  <pageMargins left="0.2" right="0.2" top="0.5" bottom="0.2" header="0.31496062992126" footer="0.31496062992126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07F2E5CEC2CA4D844C464844880EED" ma:contentTypeVersion="16" ma:contentTypeDescription="Create a new document." ma:contentTypeScope="" ma:versionID="28815f9e4ce9c485bd00693f3ee8b6e0">
  <xsd:schema xmlns:xsd="http://www.w3.org/2001/XMLSchema" xmlns:xs="http://www.w3.org/2001/XMLSchema" xmlns:p="http://schemas.microsoft.com/office/2006/metadata/properties" xmlns:ns2="820ea812-d049-4366-b6d8-5a9ef2e21975" xmlns:ns3="778740a3-f864-492e-b2ca-6cd3bb1ffe70" targetNamespace="http://schemas.microsoft.com/office/2006/metadata/properties" ma:root="true" ma:fieldsID="f7af59453d9db73ff14194a7cbdc54bd" ns2:_="" ns3:_="">
    <xsd:import namespace="820ea812-d049-4366-b6d8-5a9ef2e21975"/>
    <xsd:import namespace="778740a3-f864-492e-b2ca-6cd3bb1ffe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approve" minOccurs="0"/>
                <xsd:element ref="ns2:DLVN" minOccurs="0"/>
                <xsd:element ref="ns2:DLVN0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ea812-d049-4366-b6d8-5a9ef2e21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71a908-9dae-4f72-9424-e8ff7903f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approve" ma:index="18" nillable="true" ma:displayName="Content approve" ma:description="DLVN duyệt content " ma:format="Dropdown" ma:hidden="true" ma:internalName="Contentapprove" ma:readOnly="false">
      <xsd:simpleType>
        <xsd:restriction base="dms:Choice">
          <xsd:enumeration value="Duyệt"/>
          <xsd:enumeration value="Revising"/>
          <xsd:enumeration value="Pending"/>
        </xsd:restriction>
      </xsd:simpleType>
    </xsd:element>
    <xsd:element name="DLVN" ma:index="19" nillable="true" ma:displayName="PIC" ma:format="Dropdown" ma:hidden="true" ma:list="UserInfo" ma:SharePointGroup="0" ma:internalName="DLVN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VN0" ma:index="20" nillable="true" ma:displayName="DLVN " ma:format="Dropdown" ma:hidden="true" ma:internalName="DLVN0" ma:readOnly="false">
      <xsd:simpleType>
        <xsd:restriction base="dms:Choice">
          <xsd:enumeration value="Confirmed"/>
          <xsd:enumeration value="Revised"/>
          <xsd:enumeration value="Others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740a3-f864-492e-b2ca-6cd3bb1ffe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4" nillable="true" ma:displayName="Taxonomy Catch All Column" ma:hidden="true" ma:list="{654f8356-990d-4e8b-ae39-873e132ad214}" ma:internalName="TaxCatchAll" ma:readOnly="false" ma:showField="CatchAllData" ma:web="778740a3-f864-492e-b2ca-6cd3bb1ffe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VN0 xmlns="820ea812-d049-4366-b6d8-5a9ef2e21975" xsi:nil="true"/>
    <DLVN xmlns="820ea812-d049-4366-b6d8-5a9ef2e21975">
      <UserInfo>
        <DisplayName/>
        <AccountId xsi:nil="true"/>
        <AccountType/>
      </UserInfo>
    </DLVN>
    <lcf76f155ced4ddcb4097134ff3c332f xmlns="820ea812-d049-4366-b6d8-5a9ef2e21975">
      <Terms xmlns="http://schemas.microsoft.com/office/infopath/2007/PartnerControls"/>
    </lcf76f155ced4ddcb4097134ff3c332f>
    <TaxCatchAll xmlns="778740a3-f864-492e-b2ca-6cd3bb1ffe70" xsi:nil="true"/>
    <Contentapprove xmlns="820ea812-d049-4366-b6d8-5a9ef2e21975" xsi:nil="true"/>
  </documentManagement>
</p:properties>
</file>

<file path=customXml/itemProps1.xml><?xml version="1.0" encoding="utf-8"?>
<ds:datastoreItem xmlns:ds="http://schemas.openxmlformats.org/officeDocument/2006/customXml" ds:itemID="{8014E1EE-EE3C-4CFE-B19C-241186BEA322}"/>
</file>

<file path=customXml/itemProps2.xml><?xml version="1.0" encoding="utf-8"?>
<ds:datastoreItem xmlns:ds="http://schemas.openxmlformats.org/officeDocument/2006/customXml" ds:itemID="{B4DB8E29-822C-49EB-8BD2-C20C49E03C8B}"/>
</file>

<file path=customXml/itemProps3.xml><?xml version="1.0" encoding="utf-8"?>
<ds:datastoreItem xmlns:ds="http://schemas.openxmlformats.org/officeDocument/2006/customXml" ds:itemID="{13A98FFE-6B11-429F-AE2D-973C9ACCF9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 tiet BC</vt:lpstr>
      <vt:lpstr>'Chi tiet BC'!Print_Titles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fin-van2</dc:creator>
  <cp:lastModifiedBy>fin-van2</cp:lastModifiedBy>
  <dcterms:created xsi:type="dcterms:W3CDTF">2017-04-18T06:32:36Z</dcterms:created>
  <dcterms:modified xsi:type="dcterms:W3CDTF">2017-04-18T06:34:53Z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0x0101001507F2E5CEC2CA4D844C464844880EED</vt:lpwstr>
  </property>
</Properties>
</file>